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-120" yWindow="0" windowWidth="15860" windowHeight="15160" tabRatio="500"/>
  </bookViews>
  <sheets>
    <sheet name="Income Statement" sheetId="1" r:id="rId1"/>
    <sheet name="Balance Sheet" sheetId="2" r:id="rId2"/>
    <sheet name="Balance reconciliation to bank " sheetId="3" state="hidden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4" i="1"/>
  <c r="F4" i="1"/>
  <c r="E4" i="1"/>
  <c r="D4" i="1"/>
  <c r="B4" i="1"/>
  <c r="C4" i="1"/>
  <c r="C3" i="1"/>
  <c r="B16" i="1"/>
  <c r="B2" i="1"/>
  <c r="G47" i="1"/>
  <c r="F47" i="1"/>
  <c r="E47" i="1"/>
  <c r="D47" i="1"/>
  <c r="C47" i="1"/>
  <c r="B47" i="1"/>
  <c r="G38" i="1"/>
  <c r="F38" i="1"/>
  <c r="E38" i="1"/>
  <c r="D38" i="1"/>
  <c r="C38" i="1"/>
  <c r="G43" i="1"/>
  <c r="F43" i="1"/>
  <c r="E43" i="1"/>
  <c r="D43" i="1"/>
  <c r="C43" i="1"/>
  <c r="B43" i="1"/>
  <c r="B38" i="1"/>
  <c r="G24" i="1"/>
  <c r="G23" i="1"/>
  <c r="F24" i="1"/>
  <c r="F23" i="1"/>
  <c r="E24" i="1"/>
  <c r="E23" i="1"/>
  <c r="C28" i="1"/>
  <c r="C23" i="1"/>
  <c r="B23" i="1"/>
  <c r="C24" i="1"/>
  <c r="B24" i="1"/>
  <c r="D24" i="1"/>
  <c r="G28" i="1"/>
  <c r="F28" i="1"/>
  <c r="E28" i="1"/>
  <c r="D28" i="1"/>
  <c r="B28" i="1"/>
  <c r="G16" i="1"/>
  <c r="F16" i="1"/>
  <c r="E16" i="1"/>
  <c r="D16" i="1"/>
  <c r="C16" i="1"/>
  <c r="D3" i="1"/>
  <c r="G2" i="1"/>
  <c r="G53" i="1"/>
  <c r="F2" i="1"/>
  <c r="F53" i="1"/>
  <c r="E2" i="1"/>
  <c r="E53" i="1"/>
  <c r="B53" i="1"/>
  <c r="C2" i="1"/>
  <c r="C53" i="1"/>
  <c r="D2" i="1"/>
  <c r="E10" i="3"/>
  <c r="E9" i="3"/>
  <c r="E8" i="3"/>
  <c r="E7" i="3"/>
  <c r="E6" i="3"/>
  <c r="E5" i="3"/>
  <c r="E4" i="3"/>
  <c r="E3" i="3"/>
  <c r="F11" i="3"/>
  <c r="H16" i="2"/>
  <c r="H8" i="2"/>
  <c r="D11" i="3"/>
  <c r="D23" i="1"/>
  <c r="D53" i="1"/>
</calcChain>
</file>

<file path=xl/sharedStrings.xml><?xml version="1.0" encoding="utf-8"?>
<sst xmlns="http://schemas.openxmlformats.org/spreadsheetml/2006/main" count="91" uniqueCount="73">
  <si>
    <t>60-Operating Revenue</t>
  </si>
  <si>
    <t>Competitive Program</t>
  </si>
  <si>
    <t>Atlantic Open</t>
  </si>
  <si>
    <t>Halifax Squash League</t>
  </si>
  <si>
    <t>NS Junior Open</t>
  </si>
  <si>
    <t>NS Open</t>
  </si>
  <si>
    <t>Developmental Program</t>
  </si>
  <si>
    <t>NS Junior Tournament Circuit</t>
  </si>
  <si>
    <t>Royalties on Officiating Course</t>
  </si>
  <si>
    <t>Membership and Volunteer Development</t>
  </si>
  <si>
    <t>Paid Membership Totals</t>
  </si>
  <si>
    <t>SportyHQ Payables</t>
  </si>
  <si>
    <t>61-Grants &amp; Funding Revenue</t>
  </si>
  <si>
    <t>Coaching Development Project</t>
  </si>
  <si>
    <t>NSPPI (Earmarked)</t>
  </si>
  <si>
    <t>Technical and Other supports for Squash</t>
  </si>
  <si>
    <t>Live Scoring project</t>
  </si>
  <si>
    <t>External Grants &amp; Funding</t>
  </si>
  <si>
    <t>7-Operating Expenses</t>
  </si>
  <si>
    <t>Communications and Advocacy</t>
  </si>
  <si>
    <t>Insurance</t>
  </si>
  <si>
    <t>Support for attendence at National and International events (Men)</t>
  </si>
  <si>
    <t>Support for attendence at National and International events (Women)</t>
  </si>
  <si>
    <t>Support for Sport Awards</t>
  </si>
  <si>
    <t>Progression of officials</t>
  </si>
  <si>
    <t>Management &amp; Overhead</t>
  </si>
  <si>
    <t>National/Provincial Dues</t>
  </si>
  <si>
    <t>Office/Admin</t>
  </si>
  <si>
    <t>Club Locker Membership Management software fee (2.5% per transaction)</t>
  </si>
  <si>
    <t>Stripe Membership collection transaction fees (2.5% +$0.30 per transaction)</t>
  </si>
  <si>
    <t>Equipment purchases</t>
  </si>
  <si>
    <t>Surplus (Deficit)</t>
  </si>
  <si>
    <t>SQUASH NOVA SCOTIA</t>
  </si>
  <si>
    <t>BALANCE SHEET</t>
  </si>
  <si>
    <t>As at March 31, 2019</t>
  </si>
  <si>
    <t>March</t>
  </si>
  <si>
    <t>ASSETS</t>
  </si>
  <si>
    <t>CURRENT ASSETS</t>
  </si>
  <si>
    <t>Cash</t>
  </si>
  <si>
    <t>Accounts receivable</t>
  </si>
  <si>
    <t>Equipment</t>
  </si>
  <si>
    <t>LIABILITIES</t>
  </si>
  <si>
    <t>CURRENT LIABILITIES</t>
  </si>
  <si>
    <t>Account payable and accrued liabilities</t>
  </si>
  <si>
    <t>MEMBER'S EQUITY</t>
  </si>
  <si>
    <t>Actual   (2017-18)</t>
  </si>
  <si>
    <t>Budget  (2018-19)</t>
  </si>
  <si>
    <t>Actual   (2018-19)</t>
  </si>
  <si>
    <t>Budget  (2019-20)</t>
  </si>
  <si>
    <t>Budget  (2020-21)</t>
  </si>
  <si>
    <t>Budget  (2021-22)</t>
  </si>
  <si>
    <t>6 - Revenue</t>
  </si>
  <si>
    <t>Date</t>
  </si>
  <si>
    <t>Accounts Receivable</t>
  </si>
  <si>
    <t>Accounts Payable</t>
  </si>
  <si>
    <t>Adjusted Bank Balance</t>
  </si>
  <si>
    <t>Description</t>
  </si>
  <si>
    <t>Bank Balance at beginning of year end</t>
  </si>
  <si>
    <t>Accounts Receivable - HSL</t>
  </si>
  <si>
    <t>A/P - Uncashed Cheque 326 NS Open Coffee</t>
  </si>
  <si>
    <t>A/P  - Uncashed Cheque 332 NS Open Food</t>
  </si>
  <si>
    <t>A/P - Uncashed Cheque 339 CWG Plaques</t>
  </si>
  <si>
    <t>A/P Uncashed Cheque 340 Universities</t>
  </si>
  <si>
    <t xml:space="preserve">A/P - Uncashed Cheque 322 Dal SC </t>
  </si>
  <si>
    <t>A/P Dal Open Fundes in trust</t>
  </si>
  <si>
    <t>A/P RSM Classic funds in trust</t>
  </si>
  <si>
    <t>NS Mixed Teams</t>
  </si>
  <si>
    <t>NS Teams</t>
  </si>
  <si>
    <t>Web Services</t>
  </si>
  <si>
    <t>SNS AGM</t>
  </si>
  <si>
    <t>SC AGM</t>
  </si>
  <si>
    <t>Misc</t>
  </si>
  <si>
    <t>SportyHQ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</si>
</sst>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b/>
      <sz val="14"/>
      <color theme="0"/>
      <name val="Times New Roman"/>
    </font>
    <font>
      <b/>
      <sz val="14"/>
      <name val="Times New Roman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41" fontId="0" fillId="0" borderId="0" xfId="0" applyNumberFormat="1"/>
    <xf numFmtId="0" fontId="0" fillId="0" borderId="0" xfId="0" applyAlignment="1">
      <alignment wrapText="1"/>
    </xf>
    <xf numFmtId="41" fontId="0" fillId="0" borderId="0" xfId="0" applyNumberFormat="1" applyAlignment="1">
      <alignment wrapText="1"/>
    </xf>
    <xf numFmtId="41" fontId="0" fillId="0" borderId="2" xfId="0" applyNumberFormat="1" applyBorder="1"/>
    <xf numFmtId="41" fontId="0" fillId="0" borderId="4" xfId="0" applyNumberFormat="1" applyBorder="1"/>
    <xf numFmtId="41" fontId="0" fillId="0" borderId="0" xfId="0" applyNumberFormat="1" applyBorder="1" applyAlignment="1">
      <alignment wrapText="1"/>
    </xf>
    <xf numFmtId="41" fontId="0" fillId="0" borderId="0" xfId="0" applyNumberFormat="1" applyBorder="1"/>
    <xf numFmtId="0" fontId="0" fillId="0" borderId="5" xfId="0" applyBorder="1"/>
    <xf numFmtId="41" fontId="0" fillId="0" borderId="6" xfId="0" applyNumberFormat="1" applyBorder="1"/>
    <xf numFmtId="41" fontId="0" fillId="0" borderId="7" xfId="0" applyNumberFormat="1" applyBorder="1" applyAlignment="1">
      <alignment wrapText="1"/>
    </xf>
    <xf numFmtId="41" fontId="0" fillId="0" borderId="7" xfId="0" applyNumberFormat="1" applyBorder="1"/>
    <xf numFmtId="41" fontId="0" fillId="0" borderId="8" xfId="0" applyNumberFormat="1" applyBorder="1"/>
    <xf numFmtId="41" fontId="0" fillId="0" borderId="3" xfId="0" applyNumberFormat="1" applyBorder="1"/>
    <xf numFmtId="41" fontId="0" fillId="0" borderId="5" xfId="0" applyNumberFormat="1" applyBorder="1"/>
    <xf numFmtId="41" fontId="0" fillId="0" borderId="10" xfId="0" applyNumberFormat="1" applyBorder="1"/>
    <xf numFmtId="0" fontId="0" fillId="0" borderId="11" xfId="0" applyBorder="1"/>
    <xf numFmtId="0" fontId="0" fillId="0" borderId="4" xfId="0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8" fontId="6" fillId="2" borderId="0" xfId="0" applyNumberFormat="1" applyFont="1" applyFill="1" applyAlignment="1">
      <alignment wrapText="1"/>
    </xf>
    <xf numFmtId="8" fontId="6" fillId="0" borderId="0" xfId="0" applyNumberFormat="1" applyFont="1" applyAlignment="1">
      <alignment wrapText="1"/>
    </xf>
    <xf numFmtId="0" fontId="6" fillId="3" borderId="0" xfId="0" applyFont="1" applyFill="1"/>
    <xf numFmtId="8" fontId="5" fillId="2" borderId="0" xfId="0" applyNumberFormat="1" applyFont="1" applyFill="1"/>
    <xf numFmtId="8" fontId="5" fillId="0" borderId="0" xfId="0" applyNumberFormat="1" applyFont="1"/>
    <xf numFmtId="0" fontId="5" fillId="4" borderId="0" xfId="0" applyFont="1" applyFill="1"/>
    <xf numFmtId="8" fontId="5" fillId="4" borderId="0" xfId="0" applyNumberFormat="1" applyFont="1" applyFill="1"/>
    <xf numFmtId="0" fontId="6" fillId="5" borderId="0" xfId="0" applyFont="1" applyFill="1"/>
    <xf numFmtId="8" fontId="6" fillId="5" borderId="0" xfId="0" applyNumberFormat="1" applyFont="1" applyFill="1"/>
    <xf numFmtId="0" fontId="7" fillId="3" borderId="0" xfId="0" applyFont="1" applyFill="1"/>
    <xf numFmtId="8" fontId="7" fillId="3" borderId="0" xfId="0" applyNumberFormat="1" applyFont="1" applyFill="1" applyAlignment="1">
      <alignment wrapText="1"/>
    </xf>
    <xf numFmtId="8" fontId="7" fillId="3" borderId="0" xfId="0" applyNumberFormat="1" applyFont="1" applyFill="1"/>
    <xf numFmtId="0" fontId="8" fillId="6" borderId="0" xfId="0" applyFont="1" applyFill="1"/>
    <xf numFmtId="8" fontId="8" fillId="6" borderId="0" xfId="0" applyNumberFormat="1" applyFont="1" applyFill="1"/>
    <xf numFmtId="14" fontId="0" fillId="0" borderId="0" xfId="0" applyNumberFormat="1"/>
    <xf numFmtId="44" fontId="0" fillId="0" borderId="0" xfId="5" applyFont="1" applyAlignment="1">
      <alignment wrapText="1"/>
    </xf>
    <xf numFmtId="44" fontId="0" fillId="0" borderId="0" xfId="5" applyFont="1"/>
    <xf numFmtId="14" fontId="9" fillId="0" borderId="0" xfId="0" applyNumberFormat="1" applyFont="1"/>
    <xf numFmtId="44" fontId="0" fillId="0" borderId="0" xfId="0" applyNumberFormat="1"/>
    <xf numFmtId="0" fontId="5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8" fillId="6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8" fontId="5" fillId="0" borderId="0" xfId="0" applyNumberFormat="1" applyFont="1" applyFill="1"/>
    <xf numFmtId="0" fontId="5" fillId="0" borderId="0" xfId="0" applyFont="1" applyFill="1"/>
  </cellXfs>
  <cellStyles count="56">
    <cellStyle name="Currency" xfId="5" builtinId="4"/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pane xSplit="1" ySplit="1" topLeftCell="B40" activePane="bottomRight" state="frozen"/>
      <selection pane="topRight" activeCell="B1" sqref="B1"/>
      <selection pane="bottomLeft" activeCell="A2" sqref="A2"/>
      <selection pane="bottomRight" activeCell="C57" sqref="C57"/>
    </sheetView>
  </sheetViews>
  <sheetFormatPr baseColWidth="10" defaultRowHeight="16" x14ac:dyDescent="0"/>
  <cols>
    <col min="1" max="1" width="33.33203125" style="50" customWidth="1"/>
    <col min="2" max="2" width="14.1640625" style="34" customWidth="1"/>
    <col min="3" max="4" width="14.1640625" style="35" customWidth="1"/>
    <col min="5" max="7" width="14.1640625" style="34" customWidth="1"/>
    <col min="8" max="16384" width="10.83203125" style="30"/>
  </cols>
  <sheetData>
    <row r="1" spans="1:7" ht="32">
      <c r="B1" s="31" t="s">
        <v>45</v>
      </c>
      <c r="C1" s="32" t="s">
        <v>46</v>
      </c>
      <c r="D1" s="32" t="s">
        <v>47</v>
      </c>
      <c r="E1" s="31" t="s">
        <v>48</v>
      </c>
      <c r="F1" s="31" t="s">
        <v>49</v>
      </c>
      <c r="G1" s="31" t="s">
        <v>50</v>
      </c>
    </row>
    <row r="2" spans="1:7" s="33" customFormat="1">
      <c r="A2" s="51" t="s">
        <v>51</v>
      </c>
      <c r="B2" s="41">
        <f>B3+B16</f>
        <v>25781</v>
      </c>
      <c r="C2" s="41">
        <f t="shared" ref="B2:G2" si="0">C3+C16</f>
        <v>40420</v>
      </c>
      <c r="D2" s="41">
        <f t="shared" si="0"/>
        <v>30649.620000000003</v>
      </c>
      <c r="E2" s="41">
        <f t="shared" si="0"/>
        <v>45215.5</v>
      </c>
      <c r="F2" s="41">
        <f t="shared" si="0"/>
        <v>37109.614999999998</v>
      </c>
      <c r="G2" s="41">
        <f t="shared" si="0"/>
        <v>39473.062550000002</v>
      </c>
    </row>
    <row r="3" spans="1:7" s="38" customFormat="1">
      <c r="A3" s="52" t="s">
        <v>0</v>
      </c>
      <c r="B3" s="39">
        <v>11781</v>
      </c>
      <c r="C3" s="39">
        <f>C4+C10+C13</f>
        <v>20820</v>
      </c>
      <c r="D3" s="39">
        <f>SUM(D4,D10,D13)</f>
        <v>13105.42</v>
      </c>
      <c r="E3" s="39">
        <v>28755.5</v>
      </c>
      <c r="F3" s="39">
        <v>22389.114999999998</v>
      </c>
      <c r="G3" s="39">
        <v>24741.537550000001</v>
      </c>
    </row>
    <row r="4" spans="1:7" s="36" customFormat="1">
      <c r="A4" s="53" t="s">
        <v>1</v>
      </c>
      <c r="B4" s="37">
        <f>SUM(B5:B9)</f>
        <v>5125</v>
      </c>
      <c r="C4" s="37">
        <f>SUM(C5:C9)</f>
        <v>9940</v>
      </c>
      <c r="D4" s="37">
        <f>SUM(D5:D9)</f>
        <v>7070</v>
      </c>
      <c r="E4" s="37">
        <f>SUM(E5:E9)</f>
        <v>16935.5</v>
      </c>
      <c r="F4" s="37">
        <f>SUM(F5:F9)</f>
        <v>11313.615</v>
      </c>
      <c r="G4" s="37">
        <f>SUM(G5:G9)</f>
        <v>11709.96255</v>
      </c>
    </row>
    <row r="5" spans="1:7">
      <c r="A5" s="50" t="s">
        <v>2</v>
      </c>
      <c r="C5" s="35">
        <v>0</v>
      </c>
      <c r="D5" s="35">
        <v>0</v>
      </c>
      <c r="E5" s="34">
        <v>6000</v>
      </c>
      <c r="F5" s="34">
        <v>0</v>
      </c>
      <c r="G5" s="34">
        <v>0</v>
      </c>
    </row>
    <row r="6" spans="1:7">
      <c r="A6" s="50" t="s">
        <v>3</v>
      </c>
      <c r="B6" s="34">
        <v>670</v>
      </c>
      <c r="C6" s="35">
        <v>1100</v>
      </c>
      <c r="D6" s="35">
        <v>1100</v>
      </c>
      <c r="E6" s="34">
        <v>1122</v>
      </c>
      <c r="F6" s="34">
        <v>1144.44</v>
      </c>
      <c r="G6" s="34">
        <v>1167.3288</v>
      </c>
    </row>
    <row r="7" spans="1:7">
      <c r="A7" s="50" t="s">
        <v>4</v>
      </c>
      <c r="C7" s="35">
        <v>1250</v>
      </c>
      <c r="D7" s="35">
        <v>1380</v>
      </c>
      <c r="E7" s="34">
        <v>2000</v>
      </c>
      <c r="F7" s="34">
        <v>2100</v>
      </c>
      <c r="G7" s="34">
        <v>2205</v>
      </c>
    </row>
    <row r="8" spans="1:7">
      <c r="A8" s="50" t="s">
        <v>5</v>
      </c>
      <c r="B8" s="34">
        <v>4455</v>
      </c>
      <c r="C8" s="35">
        <v>4870</v>
      </c>
      <c r="D8" s="35">
        <v>4590</v>
      </c>
      <c r="E8" s="34">
        <v>5113.5</v>
      </c>
      <c r="F8" s="34">
        <v>5369.1750000000002</v>
      </c>
      <c r="G8" s="34">
        <v>5637.6337500000009</v>
      </c>
    </row>
    <row r="9" spans="1:7">
      <c r="A9" s="50" t="s">
        <v>67</v>
      </c>
      <c r="C9" s="35">
        <v>2720</v>
      </c>
      <c r="D9" s="35">
        <v>0</v>
      </c>
      <c r="E9" s="34">
        <v>2700</v>
      </c>
      <c r="F9" s="34">
        <v>2700</v>
      </c>
      <c r="G9" s="34">
        <v>2700</v>
      </c>
    </row>
    <row r="10" spans="1:7" s="36" customFormat="1">
      <c r="A10" s="53" t="s">
        <v>6</v>
      </c>
      <c r="B10" s="37"/>
      <c r="C10" s="37">
        <v>1100</v>
      </c>
      <c r="D10" s="37">
        <v>0</v>
      </c>
      <c r="E10" s="37">
        <v>1050</v>
      </c>
      <c r="F10" s="37">
        <v>1102.5</v>
      </c>
      <c r="G10" s="37">
        <v>1157.625</v>
      </c>
    </row>
    <row r="11" spans="1:7">
      <c r="A11" s="50" t="s">
        <v>7</v>
      </c>
      <c r="C11" s="35">
        <v>1000</v>
      </c>
      <c r="D11" s="35">
        <v>0</v>
      </c>
      <c r="E11" s="34">
        <v>1050</v>
      </c>
      <c r="F11" s="34">
        <v>1102.5</v>
      </c>
      <c r="G11" s="34">
        <v>1157.625</v>
      </c>
    </row>
    <row r="12" spans="1:7">
      <c r="A12" s="50" t="s">
        <v>8</v>
      </c>
      <c r="C12" s="35">
        <v>100</v>
      </c>
      <c r="D12" s="35">
        <v>0</v>
      </c>
    </row>
    <row r="13" spans="1:7" s="36" customFormat="1" ht="32">
      <c r="A13" s="53" t="s">
        <v>9</v>
      </c>
      <c r="B13" s="37">
        <v>6656</v>
      </c>
      <c r="C13" s="37">
        <v>9780</v>
      </c>
      <c r="D13" s="37">
        <v>6035.42</v>
      </c>
      <c r="E13" s="37">
        <v>13470</v>
      </c>
      <c r="F13" s="37">
        <v>12672.999999999998</v>
      </c>
      <c r="G13" s="37">
        <v>14573.949999999999</v>
      </c>
    </row>
    <row r="14" spans="1:7">
      <c r="A14" s="50" t="s">
        <v>10</v>
      </c>
      <c r="B14" s="34">
        <v>6656</v>
      </c>
      <c r="C14" s="35">
        <v>7840</v>
      </c>
      <c r="D14" s="35">
        <v>6035.42</v>
      </c>
      <c r="E14" s="34">
        <v>13470</v>
      </c>
      <c r="F14" s="34">
        <v>12672.999999999998</v>
      </c>
      <c r="G14" s="34">
        <v>14573.949999999999</v>
      </c>
    </row>
    <row r="15" spans="1:7">
      <c r="A15" s="50" t="s">
        <v>11</v>
      </c>
      <c r="C15" s="35">
        <v>1940</v>
      </c>
      <c r="D15" s="35">
        <v>0</v>
      </c>
    </row>
    <row r="16" spans="1:7" s="38" customFormat="1">
      <c r="A16" s="52" t="s">
        <v>12</v>
      </c>
      <c r="B16" s="39">
        <f>B17+B22+B20</f>
        <v>14000</v>
      </c>
      <c r="C16" s="39">
        <f>C17+C22+C20</f>
        <v>19600</v>
      </c>
      <c r="D16" s="39">
        <f>D17+D22+D20</f>
        <v>17544.2</v>
      </c>
      <c r="E16" s="39">
        <f>E17+E22+E20</f>
        <v>16460</v>
      </c>
      <c r="F16" s="39">
        <f>F17+F22+F20</f>
        <v>14720.5</v>
      </c>
      <c r="G16" s="39">
        <f>G17+G22+G20</f>
        <v>14731.525</v>
      </c>
    </row>
    <row r="17" spans="1:7" s="36" customFormat="1">
      <c r="A17" s="53" t="s">
        <v>6</v>
      </c>
      <c r="B17" s="37">
        <f>B18+B19</f>
        <v>7500</v>
      </c>
      <c r="C17" s="37">
        <f>C18+C19</f>
        <v>10000</v>
      </c>
      <c r="D17" s="37">
        <f>D18+D19</f>
        <v>7540</v>
      </c>
      <c r="E17" s="37">
        <f>E18+E19</f>
        <v>7250</v>
      </c>
      <c r="F17" s="37">
        <f>F18+F19</f>
        <v>4500</v>
      </c>
      <c r="G17" s="37">
        <f>G18+G19</f>
        <v>4500</v>
      </c>
    </row>
    <row r="18" spans="1:7">
      <c r="A18" s="50" t="s">
        <v>13</v>
      </c>
      <c r="C18" s="35">
        <v>2500</v>
      </c>
      <c r="D18" s="35">
        <v>0</v>
      </c>
      <c r="E18" s="34">
        <v>2500</v>
      </c>
      <c r="F18" s="34">
        <v>2500</v>
      </c>
      <c r="G18" s="34">
        <v>2500</v>
      </c>
    </row>
    <row r="19" spans="1:7">
      <c r="A19" s="50" t="s">
        <v>14</v>
      </c>
      <c r="B19" s="34">
        <v>7500</v>
      </c>
      <c r="C19" s="35">
        <v>7500</v>
      </c>
      <c r="D19" s="35">
        <v>7540</v>
      </c>
      <c r="E19" s="34">
        <v>4750</v>
      </c>
      <c r="F19" s="34">
        <v>2000</v>
      </c>
      <c r="G19" s="34">
        <v>2000</v>
      </c>
    </row>
    <row r="20" spans="1:7" s="36" customFormat="1" ht="32">
      <c r="A20" s="53" t="s">
        <v>15</v>
      </c>
      <c r="B20" s="37"/>
      <c r="C20" s="37">
        <v>1400</v>
      </c>
      <c r="D20" s="37">
        <v>1260.4000000000001</v>
      </c>
      <c r="E20" s="37">
        <v>0</v>
      </c>
      <c r="F20" s="37">
        <v>0</v>
      </c>
      <c r="G20" s="37">
        <v>0</v>
      </c>
    </row>
    <row r="21" spans="1:7">
      <c r="A21" s="50" t="s">
        <v>16</v>
      </c>
      <c r="C21" s="35">
        <v>1400</v>
      </c>
      <c r="D21" s="35">
        <v>1260.4000000000001</v>
      </c>
      <c r="E21" s="34">
        <v>0</v>
      </c>
      <c r="F21" s="34">
        <v>0</v>
      </c>
      <c r="G21" s="34">
        <v>0</v>
      </c>
    </row>
    <row r="22" spans="1:7" s="36" customFormat="1">
      <c r="A22" s="53" t="s">
        <v>17</v>
      </c>
      <c r="B22" s="37">
        <v>6500</v>
      </c>
      <c r="C22" s="37">
        <v>8200</v>
      </c>
      <c r="D22" s="37">
        <v>8743.7999999999993</v>
      </c>
      <c r="E22" s="37">
        <v>9210</v>
      </c>
      <c r="F22" s="37">
        <v>10220.5</v>
      </c>
      <c r="G22" s="37">
        <v>10231.525</v>
      </c>
    </row>
    <row r="23" spans="1:7" s="40" customFormat="1">
      <c r="A23" s="51" t="s">
        <v>18</v>
      </c>
      <c r="B23" s="42">
        <f t="shared" ref="B23:C23" si="1">SUM(B24,B28,B38,B43,B47,B51)</f>
        <v>-13320.24</v>
      </c>
      <c r="C23" s="42">
        <f t="shared" si="1"/>
        <v>-48788.88</v>
      </c>
      <c r="D23" s="42">
        <f>SUM(D24,D28,D38,D43,D47,D51)</f>
        <v>-38242.1</v>
      </c>
      <c r="E23" s="42">
        <f>SUM(E24,E28,E38,E43,E47,E51)</f>
        <v>-49851.8</v>
      </c>
      <c r="F23" s="42">
        <f>SUM(F24,F28,F38,F43,F47,F51)</f>
        <v>-42151.09</v>
      </c>
      <c r="G23" s="42">
        <f>SUM(G24,G28,G38,G43,G47,G51)</f>
        <v>-43607.406799999997</v>
      </c>
    </row>
    <row r="24" spans="1:7" s="36" customFormat="1">
      <c r="A24" s="53" t="s">
        <v>19</v>
      </c>
      <c r="B24" s="37">
        <f t="shared" ref="B24:C24" si="2">SUM(B25:B27)</f>
        <v>-850</v>
      </c>
      <c r="C24" s="37">
        <f t="shared" si="2"/>
        <v>-2400</v>
      </c>
      <c r="D24" s="37">
        <f>SUM(D25:D27)</f>
        <v>-2102.8200000000002</v>
      </c>
      <c r="E24" s="37">
        <f t="shared" ref="E24:G24" si="3">SUM(E25:E27)</f>
        <v>-2732.5</v>
      </c>
      <c r="F24" s="37">
        <f t="shared" si="3"/>
        <v>-2849.13</v>
      </c>
      <c r="G24" s="37">
        <f t="shared" si="3"/>
        <v>-2910.08</v>
      </c>
    </row>
    <row r="25" spans="1:7" s="69" customFormat="1">
      <c r="A25" s="67" t="s">
        <v>69</v>
      </c>
      <c r="B25" s="68">
        <v>0</v>
      </c>
      <c r="C25" s="68">
        <v>-1000</v>
      </c>
      <c r="D25" s="68">
        <v>-757.9</v>
      </c>
      <c r="E25" s="68">
        <v>-1000</v>
      </c>
      <c r="F25" s="68">
        <v>-1000</v>
      </c>
      <c r="G25" s="68">
        <v>-1000</v>
      </c>
    </row>
    <row r="26" spans="1:7" s="69" customFormat="1">
      <c r="A26" s="67" t="s">
        <v>70</v>
      </c>
      <c r="B26" s="68">
        <v>0</v>
      </c>
      <c r="C26" s="68">
        <v>-1400</v>
      </c>
      <c r="D26" s="68">
        <v>-1316.19</v>
      </c>
      <c r="E26" s="68">
        <v>-1732.5</v>
      </c>
      <c r="F26" s="68">
        <v>-1819.13</v>
      </c>
      <c r="G26" s="68">
        <v>-1910.08</v>
      </c>
    </row>
    <row r="27" spans="1:7" s="69" customFormat="1">
      <c r="A27" s="67" t="s">
        <v>68</v>
      </c>
      <c r="B27" s="68">
        <v>-850</v>
      </c>
      <c r="C27" s="68">
        <v>0</v>
      </c>
      <c r="D27" s="68">
        <v>-28.73</v>
      </c>
      <c r="E27" s="68">
        <v>0</v>
      </c>
      <c r="F27" s="68">
        <v>-30</v>
      </c>
      <c r="G27" s="68"/>
    </row>
    <row r="28" spans="1:7" s="36" customFormat="1">
      <c r="A28" s="53" t="s">
        <v>1</v>
      </c>
      <c r="B28" s="37">
        <f>SUM(B29:B37)</f>
        <v>-8222.27</v>
      </c>
      <c r="C28" s="37">
        <f>SUM(C29:C37)</f>
        <v>-16625.28</v>
      </c>
      <c r="D28" s="37">
        <f>SUM(D29:D37)</f>
        <v>-12286.679999999998</v>
      </c>
      <c r="E28" s="37">
        <f>SUM(E29:E37)</f>
        <v>-23792</v>
      </c>
      <c r="F28" s="37">
        <f>SUM(F29:F37)</f>
        <v>-15446.44</v>
      </c>
      <c r="G28" s="37">
        <f>SUM(G29:G37)</f>
        <v>-16173.728800000001</v>
      </c>
    </row>
    <row r="29" spans="1:7">
      <c r="A29" s="50" t="s">
        <v>2</v>
      </c>
      <c r="C29" s="35">
        <v>0</v>
      </c>
      <c r="D29" s="35">
        <v>0</v>
      </c>
      <c r="E29" s="34">
        <v>-6000</v>
      </c>
      <c r="F29" s="34">
        <v>0</v>
      </c>
      <c r="G29" s="34">
        <v>0</v>
      </c>
    </row>
    <row r="30" spans="1:7">
      <c r="A30" s="50" t="s">
        <v>3</v>
      </c>
      <c r="B30" s="34">
        <v>-1000</v>
      </c>
      <c r="C30" s="35">
        <v>-1100</v>
      </c>
      <c r="D30" s="35">
        <v>-875.33</v>
      </c>
      <c r="E30" s="34">
        <v>-1122</v>
      </c>
      <c r="F30" s="34">
        <v>-1144.44</v>
      </c>
      <c r="G30" s="34">
        <v>-1167.3288</v>
      </c>
    </row>
    <row r="31" spans="1:7">
      <c r="A31" s="50" t="s">
        <v>20</v>
      </c>
      <c r="B31" s="34">
        <v>-1026.27</v>
      </c>
      <c r="C31" s="35">
        <v>-1300</v>
      </c>
      <c r="D31" s="35">
        <v>-1293</v>
      </c>
      <c r="E31" s="34">
        <v>-1560</v>
      </c>
      <c r="F31" s="34">
        <v>-1872</v>
      </c>
      <c r="G31" s="34">
        <v>-2246.4</v>
      </c>
    </row>
    <row r="32" spans="1:7">
      <c r="A32" s="50" t="s">
        <v>4</v>
      </c>
      <c r="C32" s="35">
        <v>-2000</v>
      </c>
      <c r="D32" s="35">
        <v>-1610.04</v>
      </c>
      <c r="E32" s="34">
        <v>-2100</v>
      </c>
      <c r="F32" s="34">
        <v>-2200</v>
      </c>
      <c r="G32" s="34">
        <v>-2300</v>
      </c>
    </row>
    <row r="33" spans="1:7">
      <c r="A33" s="50" t="s">
        <v>5</v>
      </c>
      <c r="B33" s="34">
        <v>-3149</v>
      </c>
      <c r="C33" s="35">
        <v>-4955.28</v>
      </c>
      <c r="D33" s="35">
        <v>-4458.7700000000004</v>
      </c>
      <c r="E33" s="34">
        <v>-4410</v>
      </c>
      <c r="F33" s="34">
        <v>-4630</v>
      </c>
      <c r="G33" s="34">
        <v>-4860</v>
      </c>
    </row>
    <row r="34" spans="1:7">
      <c r="A34" s="50" t="s">
        <v>66</v>
      </c>
      <c r="C34" s="35">
        <v>-2670</v>
      </c>
      <c r="D34" s="35">
        <v>-3.22</v>
      </c>
    </row>
    <row r="35" spans="1:7" ht="32">
      <c r="A35" s="50" t="s">
        <v>21</v>
      </c>
      <c r="B35" s="34">
        <v>-2047</v>
      </c>
      <c r="C35" s="35">
        <v>-2000</v>
      </c>
      <c r="D35" s="35">
        <v>-2327.0700000000002</v>
      </c>
      <c r="E35" s="34">
        <v>-4500</v>
      </c>
      <c r="F35" s="34">
        <v>-2500</v>
      </c>
      <c r="G35" s="34">
        <v>-2500</v>
      </c>
    </row>
    <row r="36" spans="1:7" ht="32">
      <c r="A36" s="50" t="s">
        <v>22</v>
      </c>
      <c r="B36" s="34">
        <v>-1000</v>
      </c>
      <c r="C36" s="35">
        <v>-2000</v>
      </c>
      <c r="D36" s="35">
        <v>-1150</v>
      </c>
      <c r="E36" s="34">
        <v>-3500</v>
      </c>
      <c r="F36" s="34">
        <v>-2500</v>
      </c>
      <c r="G36" s="34">
        <v>-2500</v>
      </c>
    </row>
    <row r="37" spans="1:7">
      <c r="A37" s="50" t="s">
        <v>23</v>
      </c>
      <c r="C37" s="35">
        <v>-600</v>
      </c>
      <c r="D37" s="35">
        <v>-569.25</v>
      </c>
      <c r="E37" s="34">
        <v>-600</v>
      </c>
      <c r="F37" s="34">
        <v>-600</v>
      </c>
      <c r="G37" s="34">
        <v>-600</v>
      </c>
    </row>
    <row r="38" spans="1:7" s="36" customFormat="1">
      <c r="A38" s="53" t="s">
        <v>6</v>
      </c>
      <c r="B38" s="37">
        <f>SUM(B39:B42)</f>
        <v>-1115</v>
      </c>
      <c r="C38" s="37">
        <f t="shared" ref="C38:G38" si="4">SUM(C39:C42)</f>
        <v>-21811</v>
      </c>
      <c r="D38" s="37">
        <f t="shared" si="4"/>
        <v>-15798.81</v>
      </c>
      <c r="E38" s="37">
        <f t="shared" si="4"/>
        <v>-15050</v>
      </c>
      <c r="F38" s="37">
        <f t="shared" si="4"/>
        <v>-15602.5</v>
      </c>
      <c r="G38" s="37">
        <f t="shared" si="4"/>
        <v>-16157.625</v>
      </c>
    </row>
    <row r="39" spans="1:7">
      <c r="A39" s="50" t="s">
        <v>13</v>
      </c>
      <c r="C39" s="35">
        <v>-2500</v>
      </c>
      <c r="D39" s="35">
        <v>0</v>
      </c>
      <c r="E39" s="34">
        <v>-2500</v>
      </c>
      <c r="F39" s="34">
        <v>-2500</v>
      </c>
      <c r="G39" s="34">
        <v>-2500</v>
      </c>
    </row>
    <row r="40" spans="1:7">
      <c r="A40" s="50" t="s">
        <v>7</v>
      </c>
      <c r="C40" s="35">
        <v>-1000</v>
      </c>
      <c r="D40" s="35">
        <v>0</v>
      </c>
      <c r="E40" s="34">
        <v>-1050</v>
      </c>
      <c r="F40" s="34">
        <v>-1102.5</v>
      </c>
      <c r="G40" s="34">
        <v>-1157.625</v>
      </c>
    </row>
    <row r="41" spans="1:7">
      <c r="A41" s="50" t="s">
        <v>14</v>
      </c>
      <c r="B41" s="34">
        <v>-1115</v>
      </c>
      <c r="C41" s="35">
        <v>-14311</v>
      </c>
      <c r="D41" s="35">
        <v>-12494.32</v>
      </c>
      <c r="E41" s="34">
        <v>-7500</v>
      </c>
      <c r="F41" s="34">
        <v>-7500</v>
      </c>
      <c r="G41" s="34">
        <v>-7500</v>
      </c>
    </row>
    <row r="42" spans="1:7">
      <c r="A42" s="50" t="s">
        <v>24</v>
      </c>
      <c r="C42" s="35">
        <v>-4000</v>
      </c>
      <c r="D42" s="35">
        <v>-3304.49</v>
      </c>
      <c r="E42" s="34">
        <v>-4000</v>
      </c>
      <c r="F42" s="34">
        <v>-4500</v>
      </c>
      <c r="G42" s="34">
        <v>-5000</v>
      </c>
    </row>
    <row r="43" spans="1:7" s="36" customFormat="1">
      <c r="A43" s="53" t="s">
        <v>25</v>
      </c>
      <c r="B43" s="37">
        <f>B44+B45+B46</f>
        <v>-2381.42</v>
      </c>
      <c r="C43" s="37">
        <f>C44+C45+C46</f>
        <v>-5000</v>
      </c>
      <c r="D43" s="37">
        <f>D44+D45+D46</f>
        <v>-6036.9800000000005</v>
      </c>
      <c r="E43" s="37">
        <f>E44+E45+E46</f>
        <v>-6500</v>
      </c>
      <c r="F43" s="37">
        <f>F44+F45+F46</f>
        <v>-6500</v>
      </c>
      <c r="G43" s="37">
        <f>G44+G45+G46</f>
        <v>-6500</v>
      </c>
    </row>
    <row r="44" spans="1:7">
      <c r="A44" s="50" t="s">
        <v>26</v>
      </c>
      <c r="B44" s="34">
        <v>0</v>
      </c>
      <c r="C44" s="35">
        <v>-1500</v>
      </c>
      <c r="D44" s="35">
        <v>-1776.92</v>
      </c>
      <c r="E44" s="34">
        <v>-1500</v>
      </c>
      <c r="F44" s="34">
        <v>-1500</v>
      </c>
      <c r="G44" s="34">
        <v>-1500</v>
      </c>
    </row>
    <row r="45" spans="1:7">
      <c r="A45" s="50" t="s">
        <v>71</v>
      </c>
      <c r="B45" s="34">
        <v>-545</v>
      </c>
    </row>
    <row r="46" spans="1:7">
      <c r="A46" s="50" t="s">
        <v>27</v>
      </c>
      <c r="B46" s="34">
        <v>-1836.42</v>
      </c>
      <c r="C46" s="35">
        <v>-3500</v>
      </c>
      <c r="D46" s="35">
        <v>-4260.0600000000004</v>
      </c>
      <c r="E46" s="34">
        <v>-5000</v>
      </c>
      <c r="F46" s="34">
        <v>-5000</v>
      </c>
      <c r="G46" s="34">
        <v>-5000</v>
      </c>
    </row>
    <row r="47" spans="1:7" s="36" customFormat="1" ht="32">
      <c r="A47" s="53" t="s">
        <v>9</v>
      </c>
      <c r="B47" s="37">
        <f>B48+B49+B50</f>
        <v>-751.55</v>
      </c>
      <c r="C47" s="37">
        <f>C48+C49+C50</f>
        <v>-452.6</v>
      </c>
      <c r="D47" s="37">
        <f>D48+D49+D50</f>
        <v>-360.59000000000003</v>
      </c>
      <c r="E47" s="37">
        <f>E48+E49+E50</f>
        <v>-777.3</v>
      </c>
      <c r="F47" s="37">
        <f>F48+F49+F50</f>
        <v>-753.02</v>
      </c>
      <c r="G47" s="37">
        <f>G48+G49+G50</f>
        <v>-865.97299999999996</v>
      </c>
    </row>
    <row r="48" spans="1:7" s="69" customFormat="1">
      <c r="A48" s="67" t="s">
        <v>72</v>
      </c>
      <c r="B48" s="68">
        <v>-555.54999999999995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</row>
    <row r="49" spans="1:7" ht="48">
      <c r="A49" s="50" t="s">
        <v>28</v>
      </c>
      <c r="C49" s="35">
        <v>-196</v>
      </c>
      <c r="D49" s="35">
        <v>-155.19</v>
      </c>
      <c r="E49" s="34">
        <v>-336.75</v>
      </c>
      <c r="F49" s="34">
        <v>-316.82499999999999</v>
      </c>
      <c r="G49" s="34">
        <v>-364.34875</v>
      </c>
    </row>
    <row r="50" spans="1:7" ht="48">
      <c r="A50" s="50" t="s">
        <v>29</v>
      </c>
      <c r="B50" s="34">
        <v>-196</v>
      </c>
      <c r="C50" s="35">
        <v>-256.60000000000002</v>
      </c>
      <c r="D50" s="35">
        <v>-205.4</v>
      </c>
      <c r="E50" s="34">
        <v>-440.55</v>
      </c>
      <c r="F50" s="34">
        <v>-436.19499999999994</v>
      </c>
      <c r="G50" s="34">
        <v>-501.62424999999996</v>
      </c>
    </row>
    <row r="51" spans="1:7" s="36" customFormat="1" ht="32">
      <c r="A51" s="53" t="s">
        <v>15</v>
      </c>
      <c r="B51" s="37"/>
      <c r="C51" s="37">
        <v>-2500</v>
      </c>
      <c r="D51" s="37">
        <v>-1656.22</v>
      </c>
      <c r="E51" s="37">
        <v>-1000</v>
      </c>
      <c r="F51" s="37">
        <v>-1000</v>
      </c>
      <c r="G51" s="37">
        <v>-1000</v>
      </c>
    </row>
    <row r="52" spans="1:7">
      <c r="A52" s="50" t="s">
        <v>30</v>
      </c>
      <c r="C52" s="35">
        <v>-2500</v>
      </c>
      <c r="D52" s="35">
        <v>-1656.22</v>
      </c>
      <c r="E52" s="34">
        <v>-1000</v>
      </c>
      <c r="F52" s="34">
        <v>-1000</v>
      </c>
      <c r="G52" s="34">
        <v>-1000</v>
      </c>
    </row>
    <row r="53" spans="1:7" s="43" customFormat="1">
      <c r="A53" s="54" t="s">
        <v>31</v>
      </c>
      <c r="B53" s="44">
        <f t="shared" ref="B53:G53" si="5">B2+B23</f>
        <v>12460.76</v>
      </c>
      <c r="C53" s="44">
        <f t="shared" si="5"/>
        <v>-8368.8799999999974</v>
      </c>
      <c r="D53" s="44">
        <f t="shared" si="5"/>
        <v>-7592.4799999999959</v>
      </c>
      <c r="E53" s="44">
        <f t="shared" si="5"/>
        <v>-4636.3000000000029</v>
      </c>
      <c r="F53" s="44">
        <f t="shared" si="5"/>
        <v>-5041.4749999999985</v>
      </c>
      <c r="G53" s="44">
        <f t="shared" si="5"/>
        <v>-4134.3442499999946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30" sqref="I30"/>
    </sheetView>
  </sheetViews>
  <sheetFormatPr baseColWidth="10" defaultRowHeight="15" x14ac:dyDescent="0"/>
  <cols>
    <col min="2" max="2" width="21.83203125" style="2" customWidth="1"/>
  </cols>
  <sheetData>
    <row r="1" spans="1:9" ht="16" thickBot="1"/>
    <row r="2" spans="1:9">
      <c r="A2" s="55" t="s">
        <v>32</v>
      </c>
      <c r="B2" s="56"/>
      <c r="C2" s="56"/>
      <c r="D2" s="56"/>
      <c r="E2" s="56"/>
      <c r="F2" s="56"/>
      <c r="G2" s="56"/>
      <c r="H2" s="57"/>
    </row>
    <row r="3" spans="1:9">
      <c r="A3" s="58" t="s">
        <v>33</v>
      </c>
      <c r="B3" s="59"/>
      <c r="C3" s="59"/>
      <c r="D3" s="59"/>
      <c r="E3" s="59"/>
      <c r="F3" s="59"/>
      <c r="G3" s="59"/>
      <c r="H3" s="60"/>
    </row>
    <row r="4" spans="1:9">
      <c r="A4" s="58" t="s">
        <v>34</v>
      </c>
      <c r="B4" s="59"/>
      <c r="C4" s="59"/>
      <c r="D4" s="59"/>
      <c r="E4" s="59"/>
      <c r="F4" s="59"/>
      <c r="G4" s="59"/>
      <c r="H4" s="60"/>
    </row>
    <row r="5" spans="1:9">
      <c r="A5" s="17"/>
      <c r="B5" s="18"/>
      <c r="C5" s="24" t="s">
        <v>35</v>
      </c>
      <c r="D5" s="25" t="s">
        <v>35</v>
      </c>
      <c r="E5" s="25" t="s">
        <v>35</v>
      </c>
      <c r="F5" s="25" t="s">
        <v>35</v>
      </c>
      <c r="G5" s="25" t="s">
        <v>35</v>
      </c>
      <c r="H5" s="26" t="s">
        <v>35</v>
      </c>
    </row>
    <row r="6" spans="1:9">
      <c r="A6" s="17"/>
      <c r="B6" s="18"/>
      <c r="C6" s="24">
        <v>2014</v>
      </c>
      <c r="D6" s="24">
        <v>2015</v>
      </c>
      <c r="E6" s="24">
        <v>2016</v>
      </c>
      <c r="F6" s="24">
        <v>2017</v>
      </c>
      <c r="G6" s="24">
        <v>2018</v>
      </c>
      <c r="H6" s="27">
        <v>2019</v>
      </c>
    </row>
    <row r="7" spans="1:9" ht="16" thickBot="1">
      <c r="A7" s="22"/>
      <c r="B7" s="23"/>
      <c r="C7" s="28"/>
      <c r="D7" s="28"/>
      <c r="E7" s="28"/>
      <c r="F7" s="28"/>
      <c r="G7" s="28"/>
      <c r="H7" s="29"/>
    </row>
    <row r="8" spans="1:9">
      <c r="A8" s="65" t="s">
        <v>36</v>
      </c>
      <c r="B8" s="66"/>
      <c r="C8" s="4">
        <v>16307.260000000006</v>
      </c>
      <c r="D8" s="4">
        <v>6919.7000000000007</v>
      </c>
      <c r="E8" s="4">
        <v>23043.9</v>
      </c>
      <c r="F8" s="4">
        <v>26231.640000000003</v>
      </c>
      <c r="G8" s="4">
        <v>33081.98000000001</v>
      </c>
      <c r="H8" s="13">
        <f>SUM(H12:H14)</f>
        <v>30677.97</v>
      </c>
    </row>
    <row r="9" spans="1:9">
      <c r="A9" s="17"/>
      <c r="B9" s="18"/>
      <c r="C9" s="19"/>
      <c r="D9" s="19"/>
      <c r="E9" s="19"/>
      <c r="F9" s="19"/>
      <c r="G9" s="19"/>
      <c r="H9" s="8"/>
    </row>
    <row r="10" spans="1:9">
      <c r="A10" s="17" t="s">
        <v>37</v>
      </c>
      <c r="B10" s="18"/>
      <c r="C10" s="19"/>
      <c r="D10" s="19"/>
      <c r="E10" s="19"/>
      <c r="F10" s="19"/>
      <c r="G10" s="19"/>
      <c r="H10" s="8"/>
    </row>
    <row r="11" spans="1:9">
      <c r="A11" s="17"/>
      <c r="B11" s="18"/>
      <c r="C11" s="19"/>
      <c r="D11" s="19"/>
      <c r="E11" s="19"/>
      <c r="F11" s="19"/>
      <c r="G11" s="19"/>
      <c r="H11" s="8"/>
    </row>
    <row r="12" spans="1:9">
      <c r="A12" s="5"/>
      <c r="B12" s="6" t="s">
        <v>38</v>
      </c>
      <c r="C12" s="7">
        <v>13486.560000000005</v>
      </c>
      <c r="D12" s="7">
        <v>6919.7000000000007</v>
      </c>
      <c r="E12" s="7">
        <v>18043.900000000001</v>
      </c>
      <c r="F12" s="7">
        <v>20385.240000000002</v>
      </c>
      <c r="G12" s="7">
        <v>30581.980000000007</v>
      </c>
      <c r="H12" s="14">
        <v>28329.57</v>
      </c>
      <c r="I12" s="1"/>
    </row>
    <row r="13" spans="1:9">
      <c r="A13" s="5"/>
      <c r="B13" s="6" t="s">
        <v>39</v>
      </c>
      <c r="C13" s="7">
        <v>2820.7</v>
      </c>
      <c r="D13" s="7">
        <v>0</v>
      </c>
      <c r="E13" s="7">
        <v>5000</v>
      </c>
      <c r="F13" s="7">
        <v>5846.4000000000005</v>
      </c>
      <c r="G13" s="7">
        <v>2500</v>
      </c>
      <c r="H13" s="14">
        <v>1100</v>
      </c>
    </row>
    <row r="14" spans="1:9">
      <c r="A14" s="5"/>
      <c r="B14" s="6" t="s">
        <v>40</v>
      </c>
      <c r="C14" s="7"/>
      <c r="D14" s="7"/>
      <c r="E14" s="7"/>
      <c r="F14" s="7"/>
      <c r="G14" s="7"/>
      <c r="H14" s="20">
        <v>1248.4000000000001</v>
      </c>
    </row>
    <row r="15" spans="1:9" ht="16" thickBot="1">
      <c r="A15" s="9"/>
      <c r="B15" s="10"/>
      <c r="C15" s="11"/>
      <c r="D15" s="11"/>
      <c r="E15" s="11"/>
      <c r="F15" s="11"/>
      <c r="G15" s="11"/>
      <c r="H15" s="21"/>
    </row>
    <row r="16" spans="1:9">
      <c r="A16" s="63" t="s">
        <v>41</v>
      </c>
      <c r="B16" s="64"/>
      <c r="C16" s="4">
        <v>16307.260000000006</v>
      </c>
      <c r="D16" s="4">
        <v>6919.7000000000007</v>
      </c>
      <c r="E16" s="4">
        <v>23043.9</v>
      </c>
      <c r="F16" s="4">
        <v>26231.640000000003</v>
      </c>
      <c r="G16" s="4">
        <v>33081.98000000001</v>
      </c>
      <c r="H16" s="13">
        <f>H20+H23</f>
        <v>30677.97</v>
      </c>
    </row>
    <row r="17" spans="1:8">
      <c r="A17" s="5"/>
      <c r="B17" s="6"/>
      <c r="C17" s="7"/>
      <c r="D17" s="7"/>
      <c r="E17" s="7"/>
      <c r="F17" s="7"/>
      <c r="G17" s="7"/>
      <c r="H17" s="8"/>
    </row>
    <row r="18" spans="1:8">
      <c r="A18" s="5" t="s">
        <v>42</v>
      </c>
      <c r="B18" s="6"/>
      <c r="C18" s="7"/>
      <c r="D18" s="7"/>
      <c r="E18" s="7"/>
      <c r="F18" s="7"/>
      <c r="G18" s="7"/>
      <c r="H18" s="8"/>
    </row>
    <row r="19" spans="1:8">
      <c r="A19" s="5"/>
      <c r="B19" s="6"/>
      <c r="C19" s="7"/>
      <c r="D19" s="7"/>
      <c r="E19" s="7"/>
      <c r="F19" s="7"/>
      <c r="G19" s="7"/>
      <c r="H19" s="8"/>
    </row>
    <row r="20" spans="1:8" ht="30" customHeight="1">
      <c r="A20" s="5"/>
      <c r="B20" s="6" t="s">
        <v>43</v>
      </c>
      <c r="C20" s="7">
        <v>5777.9500000000007</v>
      </c>
      <c r="D20" s="7">
        <v>6195.65</v>
      </c>
      <c r="E20" s="7">
        <v>2832.23</v>
      </c>
      <c r="F20" s="7">
        <v>1000</v>
      </c>
      <c r="G20" s="7">
        <v>1432.33</v>
      </c>
      <c r="H20" s="14">
        <v>3864.17</v>
      </c>
    </row>
    <row r="21" spans="1:8">
      <c r="A21" s="61" t="s">
        <v>44</v>
      </c>
      <c r="B21" s="62"/>
      <c r="C21" s="15"/>
      <c r="D21" s="15"/>
      <c r="E21" s="15"/>
      <c r="F21" s="15"/>
      <c r="G21" s="15"/>
      <c r="H21" s="16"/>
    </row>
    <row r="22" spans="1:8">
      <c r="A22" s="5"/>
      <c r="B22" s="6"/>
      <c r="C22" s="7"/>
      <c r="D22" s="7"/>
      <c r="E22" s="7"/>
      <c r="F22" s="7"/>
      <c r="G22" s="7"/>
      <c r="H22" s="8"/>
    </row>
    <row r="23" spans="1:8" ht="16" thickBot="1">
      <c r="A23" s="9" t="s">
        <v>44</v>
      </c>
      <c r="B23" s="10"/>
      <c r="C23" s="11">
        <v>10529.310000000005</v>
      </c>
      <c r="D23" s="11">
        <v>724.05000000000109</v>
      </c>
      <c r="E23" s="11">
        <v>20211.670000000002</v>
      </c>
      <c r="F23" s="11">
        <v>25231.640000000003</v>
      </c>
      <c r="G23" s="11">
        <v>31649.650000000009</v>
      </c>
      <c r="H23" s="12">
        <v>26813.8</v>
      </c>
    </row>
    <row r="24" spans="1:8">
      <c r="A24" s="1"/>
      <c r="B24" s="3"/>
      <c r="C24" s="1"/>
      <c r="D24" s="1"/>
    </row>
  </sheetData>
  <mergeCells count="6">
    <mergeCell ref="A2:H2"/>
    <mergeCell ref="A3:H3"/>
    <mergeCell ref="A4:H4"/>
    <mergeCell ref="A21:B21"/>
    <mergeCell ref="A16:B16"/>
    <mergeCell ref="A8:B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0" sqref="E10"/>
    </sheetView>
  </sheetViews>
  <sheetFormatPr baseColWidth="10" defaultRowHeight="15" x14ac:dyDescent="0"/>
  <cols>
    <col min="2" max="2" width="34.1640625" customWidth="1"/>
    <col min="3" max="4" width="10.83203125" style="2"/>
    <col min="5" max="5" width="11.5" style="46" bestFit="1" customWidth="1"/>
    <col min="6" max="6" width="11.5" bestFit="1" customWidth="1"/>
  </cols>
  <sheetData>
    <row r="1" spans="1:6" ht="45">
      <c r="A1" t="s">
        <v>52</v>
      </c>
      <c r="B1" t="s">
        <v>56</v>
      </c>
      <c r="C1" s="2" t="s">
        <v>53</v>
      </c>
      <c r="D1" s="2" t="s">
        <v>54</v>
      </c>
      <c r="E1" s="46" t="s">
        <v>55</v>
      </c>
    </row>
    <row r="2" spans="1:6">
      <c r="A2" s="45">
        <v>43556</v>
      </c>
      <c r="B2" t="s">
        <v>57</v>
      </c>
      <c r="E2" s="47">
        <v>28329.57</v>
      </c>
    </row>
    <row r="3" spans="1:6">
      <c r="A3" s="45">
        <v>43556</v>
      </c>
      <c r="B3" t="s">
        <v>58</v>
      </c>
      <c r="C3" s="2">
        <v>1100</v>
      </c>
      <c r="E3" s="46">
        <f t="shared" ref="E3:E10" si="0">E2+C3+D3</f>
        <v>29429.57</v>
      </c>
    </row>
    <row r="4" spans="1:6">
      <c r="A4" s="45">
        <v>43556</v>
      </c>
      <c r="B4" t="s">
        <v>63</v>
      </c>
      <c r="D4" s="2">
        <v>-2146.64</v>
      </c>
      <c r="E4" s="46">
        <f t="shared" si="0"/>
        <v>27282.93</v>
      </c>
    </row>
    <row r="5" spans="1:6">
      <c r="A5" s="45">
        <v>43556</v>
      </c>
      <c r="B5" t="s">
        <v>59</v>
      </c>
      <c r="D5" s="2">
        <v>-262.62</v>
      </c>
      <c r="E5" s="46">
        <f t="shared" si="0"/>
        <v>27020.31</v>
      </c>
    </row>
    <row r="6" spans="1:6">
      <c r="A6" s="45">
        <v>43556</v>
      </c>
      <c r="B6" t="s">
        <v>60</v>
      </c>
      <c r="D6" s="2">
        <v>-700.92</v>
      </c>
      <c r="E6" s="46">
        <f t="shared" si="0"/>
        <v>26319.390000000003</v>
      </c>
    </row>
    <row r="7" spans="1:6">
      <c r="A7" s="45">
        <v>43556</v>
      </c>
      <c r="B7" t="s">
        <v>61</v>
      </c>
      <c r="D7" s="2">
        <v>-396.18</v>
      </c>
      <c r="E7" s="46">
        <f t="shared" si="0"/>
        <v>25923.210000000003</v>
      </c>
    </row>
    <row r="8" spans="1:6">
      <c r="A8" s="45">
        <v>43556</v>
      </c>
      <c r="B8" t="s">
        <v>62</v>
      </c>
      <c r="D8" s="2">
        <v>-74.45</v>
      </c>
      <c r="E8" s="46">
        <f t="shared" si="0"/>
        <v>25848.760000000002</v>
      </c>
    </row>
    <row r="9" spans="1:6">
      <c r="A9" s="45">
        <v>43556</v>
      </c>
      <c r="B9" t="s">
        <v>64</v>
      </c>
      <c r="D9" s="2">
        <v>-73.66</v>
      </c>
      <c r="E9" s="46">
        <f t="shared" si="0"/>
        <v>25775.100000000002</v>
      </c>
    </row>
    <row r="10" spans="1:6">
      <c r="A10" s="48">
        <v>43556</v>
      </c>
      <c r="B10" t="s">
        <v>65</v>
      </c>
      <c r="D10" s="2">
        <v>-209.7</v>
      </c>
      <c r="E10" s="46">
        <f t="shared" si="0"/>
        <v>25565.4</v>
      </c>
    </row>
    <row r="11" spans="1:6">
      <c r="D11" s="2">
        <f>SUM(D4:D10)</f>
        <v>-3864.1699999999992</v>
      </c>
      <c r="F11" s="49">
        <f>E10+1248.4</f>
        <v>26813.800000000003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Balance reconciliation to bank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Jourdeuil</dc:creator>
  <cp:lastModifiedBy>Phil Jourdeuil</cp:lastModifiedBy>
  <dcterms:created xsi:type="dcterms:W3CDTF">2019-05-23T15:41:49Z</dcterms:created>
  <dcterms:modified xsi:type="dcterms:W3CDTF">2019-06-05T18:14:17Z</dcterms:modified>
</cp:coreProperties>
</file>